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5386" windowWidth="10860" windowHeight="7980" activeTab="1"/>
  </bookViews>
  <sheets>
    <sheet name="Weight and Balance" sheetId="1" r:id="rId1"/>
    <sheet name="Long Graph" sheetId="2" r:id="rId2"/>
    <sheet name="Lateral Graph" sheetId="3" r:id="rId3"/>
    <sheet name="Dont Touch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<sst xmlns="http://schemas.openxmlformats.org/spreadsheetml/2006/main" count="27" uniqueCount="26">
  <si>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Item</t>
  </si>
  <si>
    <t>Arm</t>
  </si>
  <si>
    <t>Long Moment</t>
  </si>
  <si>
    <t>Long Arm</t>
  </si>
  <si>
    <t>Lat Arm</t>
  </si>
  <si>
    <t>Lat Moment</t>
  </si>
  <si>
    <t>Fuel Calc</t>
  </si>
  <si>
    <t>Main Fuel Weight</t>
  </si>
  <si>
    <t>Aux Fuel Weight</t>
  </si>
  <si>
    <t>Fuel Weight (LB)</t>
  </si>
  <si>
    <t>Pilot</t>
  </si>
  <si>
    <t>Pax</t>
  </si>
  <si>
    <t>Pilot Baggage</t>
  </si>
  <si>
    <t>Pax Baggage</t>
  </si>
  <si>
    <t>Long Graph</t>
  </si>
  <si>
    <t>Weight</t>
  </si>
  <si>
    <t>Lat Graph</t>
  </si>
  <si>
    <t>Side</t>
  </si>
  <si>
    <t>Basic Empty Weight</t>
  </si>
  <si>
    <t>Zero Usable Fuel Weight</t>
  </si>
  <si>
    <t>Total AUW</t>
  </si>
  <si>
    <t>Main Tank (2/3)</t>
  </si>
  <si>
    <t>Aux Tank (1/3)</t>
  </si>
  <si>
    <t>R22 Weight And Balance</t>
  </si>
  <si>
    <t>Max 112L Usable</t>
  </si>
  <si>
    <t>Total Qty in Litres, 3.8 Litres to US Gal.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</si>
</sst>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2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7" fontId="1" fillId="36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2" fontId="1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Graph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8355"/>
          <c:h val="0.836"/>
        </c:manualLayout>
      </c:layout>
      <c:scatterChart>
        <c:scatterStyle val="lineMarker"/>
        <c:varyColors val="0"/>
        <c:ser>
          <c:idx val="0"/>
          <c:order val="0"/>
          <c:tx>
            <c:v>Boundry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'Dont Touch'!$A$5:$A$11</c:f>
              <c:numCache>
                <c:ptCount val="7"/>
                <c:pt idx="0">
                  <c:v>95.5</c:v>
                </c:pt>
                <c:pt idx="1">
                  <c:v>95.5</c:v>
                </c:pt>
                <c:pt idx="2">
                  <c:v>96.5</c:v>
                </c:pt>
                <c:pt idx="3">
                  <c:v>100</c:v>
                </c:pt>
                <c:pt idx="4">
                  <c:v>102</c:v>
                </c:pt>
                <c:pt idx="5">
                  <c:v>102</c:v>
                </c:pt>
                <c:pt idx="6">
                  <c:v>95.5</c:v>
                </c:pt>
              </c:numCache>
            </c:numRef>
          </c:xVal>
          <c:yVal>
            <c:numRef>
              <c:f>'Dont Touch'!$B$5:$B$11</c:f>
              <c:numCache>
                <c:ptCount val="7"/>
                <c:pt idx="0">
                  <c:v>920</c:v>
                </c:pt>
                <c:pt idx="1">
                  <c:v>1275</c:v>
                </c:pt>
                <c:pt idx="2">
                  <c:v>1370</c:v>
                </c:pt>
                <c:pt idx="3">
                  <c:v>1370</c:v>
                </c:pt>
                <c:pt idx="4">
                  <c:v>1175</c:v>
                </c:pt>
                <c:pt idx="5">
                  <c:v>920</c:v>
                </c:pt>
                <c:pt idx="6">
                  <c:v>920</c:v>
                </c:pt>
              </c:numCache>
            </c:numRef>
          </c:yVal>
          <c:smooth val="0"/>
        </c:ser>
        <c:ser>
          <c:idx val="1"/>
          <c:order val="1"/>
          <c:tx>
            <c:v>CG Position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'Dont Touch'!$A$13:$A$14</c:f>
              <c:numCache>
                <c:ptCount val="2"/>
                <c:pt idx="0">
                  <c:v>103.9</c:v>
                </c:pt>
                <c:pt idx="1">
                  <c:v>103.9</c:v>
                </c:pt>
              </c:numCache>
            </c:numRef>
          </c:xVal>
          <c:yVal>
            <c:numRef>
              <c:f>'Dont Touch'!$B$13:$B$14</c:f>
              <c:numCache>
                <c:ptCount val="2"/>
                <c:pt idx="0">
                  <c:v>865</c:v>
                </c:pt>
                <c:pt idx="1">
                  <c:v>865</c:v>
                </c:pt>
              </c:numCache>
            </c:numRef>
          </c:yVal>
          <c:smooth val="0"/>
        </c:ser>
        <c:axId val="20560665"/>
        <c:axId val="46241014"/>
      </c:scatterChart>
      <c:valAx>
        <c:axId val="2056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Fuselarge Station (IN from Datum)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1014"/>
        <c:crosses val="autoZero"/>
        <c:crossBetween val="midCat"/>
        <c:dispUnits/>
      </c:valAx>
      <c:valAx>
        <c:axId val="46241014"/>
        <c:scaling>
          <c:orientation val="minMax"/>
          <c:max val="150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Weight - LB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47"/>
          <c:w val="0.113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675"/>
          <c:w val="0.844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Boundry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'Dont Touch'!$D$5:$D$12</c:f>
              <c:numCache>
                <c:ptCount val="8"/>
                <c:pt idx="0">
                  <c:v>95.5</c:v>
                </c:pt>
                <c:pt idx="1">
                  <c:v>98</c:v>
                </c:pt>
                <c:pt idx="2">
                  <c:v>102</c:v>
                </c:pt>
                <c:pt idx="3">
                  <c:v>102</c:v>
                </c:pt>
                <c:pt idx="4">
                  <c:v>98</c:v>
                </c:pt>
                <c:pt idx="5">
                  <c:v>97</c:v>
                </c:pt>
                <c:pt idx="6">
                  <c:v>95.5</c:v>
                </c:pt>
                <c:pt idx="7">
                  <c:v>95.5</c:v>
                </c:pt>
              </c:numCache>
            </c:numRef>
          </c:xVal>
          <c:yVal>
            <c:numRef>
              <c:f>'Dont Touch'!$E$5:$E$12</c:f>
              <c:numCache>
                <c:ptCount val="8"/>
                <c:pt idx="0">
                  <c:v>1</c:v>
                </c:pt>
                <c:pt idx="1">
                  <c:v>2.6</c:v>
                </c:pt>
                <c:pt idx="2">
                  <c:v>1.2</c:v>
                </c:pt>
                <c:pt idx="3">
                  <c:v>-0.5</c:v>
                </c:pt>
                <c:pt idx="4">
                  <c:v>-2.2</c:v>
                </c:pt>
                <c:pt idx="5">
                  <c:v>-2.2</c:v>
                </c:pt>
                <c:pt idx="6">
                  <c:v>-0.8</c:v>
                </c:pt>
                <c:pt idx="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Lateral CG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'Dont Touch'!$D$14:$D$15</c:f>
              <c:numCache>
                <c:ptCount val="2"/>
                <c:pt idx="0">
                  <c:v>103.9</c:v>
                </c:pt>
                <c:pt idx="1">
                  <c:v>103.9</c:v>
                </c:pt>
              </c:numCache>
            </c:numRef>
          </c:xVal>
          <c:yVal>
            <c:numRef>
              <c:f>'Dont Touch'!$E$14:$E$15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129567"/>
        <c:axId val="62794724"/>
      </c:scatterChart>
      <c:valAx>
        <c:axId val="212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Fuselage Station (IN. From Datam)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94724"/>
        <c:crosses val="autoZero"/>
        <c:crossBetween val="midCat"/>
        <c:dispUnits/>
      </c:valAx>
      <c:valAx>
        <c:axId val="6279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Lateral CG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4425"/>
          <c:w val="0.106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133350</xdr:rowOff>
    </xdr:from>
    <xdr:to>
      <xdr:col>9</xdr:col>
      <xdr:colOff>85725</xdr:colOff>
      <xdr:row>6</xdr:row>
      <xdr:rowOff>0</xdr:rowOff>
    </xdr:to>
    <xdr:pic>
      <xdr:nvPicPr>
        <xdr:cNvPr id="1" name="Picture 1" descr="logo3021375_sm tiff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33350"/>
          <a:ext cx="1924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B1">
      <selection activeCell="I10" sqref="I10"/>
    </sheetView>
  </sheetViews>
  <sheetFormatPr defaultColWidth="9.140625" defaultRowHeight="12.75"/>
  <cols>
    <col min="1" max="1" width="22.00390625" style="0" customWidth="1"/>
    <col min="2" max="2" width="11.421875" style="0" customWidth="1"/>
    <col min="3" max="3" width="10.7109375" style="0" customWidth="1"/>
    <col min="4" max="4" width="13.421875" style="0" customWidth="1"/>
    <col min="5" max="5" width="10.7109375" style="0" customWidth="1"/>
    <col min="6" max="6" width="11.57421875" style="0" customWidth="1"/>
  </cols>
  <sheetData>
    <row r="2" spans="1:2" ht="18">
      <c r="A2" s="13" t="s">
        <v>23</v>
      </c>
      <c r="B2" s="14"/>
    </row>
    <row r="4" ht="12.75">
      <c r="A4" t="s">
        <v>6</v>
      </c>
    </row>
    <row r="5" spans="1:4" ht="26.25" customHeight="1">
      <c r="A5" s="19" t="s">
        <v>25</v>
      </c>
      <c r="B5" s="6" t="s">
        <v>9</v>
      </c>
      <c r="C5" s="6" t="s">
        <v>7</v>
      </c>
      <c r="D5" s="6" t="s">
        <v>8</v>
      </c>
    </row>
    <row r="6" spans="1:4" ht="12.75">
      <c r="A6" s="15"/>
      <c r="B6" s="16">
        <f>SUM(A6*1.588)</f>
        <v>0</v>
      </c>
      <c r="C6" s="16">
        <f>SUM(B6*0.666)</f>
        <v>0</v>
      </c>
      <c r="D6" s="16">
        <f>SUM(B6*0.333)</f>
        <v>0</v>
      </c>
    </row>
    <row r="7" spans="1:4" ht="12.75">
      <c r="A7" t="s">
        <v>24</v>
      </c>
      <c r="D7" s="17"/>
    </row>
    <row r="10" spans="1:6" ht="12.75">
      <c r="A10" s="2" t="s">
        <v>0</v>
      </c>
      <c r="B10" s="9"/>
      <c r="C10" s="10" t="s">
        <v>3</v>
      </c>
      <c r="D10" s="3" t="s">
        <v>2</v>
      </c>
      <c r="E10" s="10" t="s">
        <v>4</v>
      </c>
      <c r="F10" s="3" t="s">
        <v>5</v>
      </c>
    </row>
    <row r="12" spans="1:6" ht="12.75">
      <c r="A12" s="2" t="s">
        <v>18</v>
      </c>
      <c r="B12" s="7">
        <v>865</v>
      </c>
      <c r="C12" s="8">
        <v>103.9</v>
      </c>
      <c r="D12" s="3">
        <f>B12*C12</f>
        <v>89873.5</v>
      </c>
      <c r="E12" s="3">
        <v>0</v>
      </c>
      <c r="F12" s="3"/>
    </row>
    <row r="13" spans="1:6" ht="12.75">
      <c r="A13" s="2" t="s">
        <v>10</v>
      </c>
      <c r="B13" s="7"/>
      <c r="C13" s="3">
        <v>78</v>
      </c>
      <c r="D13" s="3">
        <f>B13*C13</f>
        <v>0</v>
      </c>
      <c r="E13" s="3">
        <v>10.7</v>
      </c>
      <c r="F13" s="3">
        <f>B13*E13</f>
        <v>0</v>
      </c>
    </row>
    <row r="14" spans="1:6" ht="12.75">
      <c r="A14" s="2" t="s">
        <v>11</v>
      </c>
      <c r="B14" s="7"/>
      <c r="C14" s="3">
        <v>78</v>
      </c>
      <c r="D14" s="3">
        <f>B14*C14</f>
        <v>0</v>
      </c>
      <c r="E14" s="3">
        <v>-9.3</v>
      </c>
      <c r="F14" s="3">
        <f>B14*E14</f>
        <v>0</v>
      </c>
    </row>
    <row r="15" spans="1:6" ht="12.75">
      <c r="A15" s="2" t="s">
        <v>12</v>
      </c>
      <c r="B15" s="7">
        <v>0</v>
      </c>
      <c r="C15" s="3">
        <v>78</v>
      </c>
      <c r="D15" s="3">
        <f>B15*C15</f>
        <v>0</v>
      </c>
      <c r="E15" s="3">
        <v>10.7</v>
      </c>
      <c r="F15" s="3">
        <f>B15*E15</f>
        <v>0</v>
      </c>
    </row>
    <row r="16" spans="1:6" ht="12.75">
      <c r="A16" s="2" t="s">
        <v>13</v>
      </c>
      <c r="B16" s="7">
        <v>0</v>
      </c>
      <c r="C16" s="3">
        <v>78</v>
      </c>
      <c r="D16" s="3">
        <f>B16*C16</f>
        <v>0</v>
      </c>
      <c r="E16" s="3">
        <v>-9.3</v>
      </c>
      <c r="F16" s="3">
        <f>B16*E16</f>
        <v>0</v>
      </c>
    </row>
    <row r="18" spans="1:6" ht="12.75">
      <c r="A18" s="2" t="s">
        <v>19</v>
      </c>
      <c r="B18" s="11">
        <f>SUM(B12:B16)</f>
        <v>865</v>
      </c>
      <c r="C18" s="12">
        <f>D18/B18</f>
        <v>103.9</v>
      </c>
      <c r="D18" s="3">
        <f>SUM(D12:D16)</f>
        <v>89873.5</v>
      </c>
      <c r="E18" s="18">
        <f>F18/B18</f>
        <v>0</v>
      </c>
      <c r="F18" s="3">
        <f>SUM(F13:F16)</f>
        <v>0</v>
      </c>
    </row>
    <row r="20" spans="1:6" ht="12.75">
      <c r="A20" s="2" t="s">
        <v>21</v>
      </c>
      <c r="B20" s="4">
        <f>C6</f>
        <v>0</v>
      </c>
      <c r="C20" s="3">
        <v>108.6</v>
      </c>
      <c r="D20" s="5">
        <f>B20*C20</f>
        <v>0</v>
      </c>
      <c r="E20" s="3">
        <v>-11</v>
      </c>
      <c r="F20" s="5">
        <f>B20*E20</f>
        <v>0</v>
      </c>
    </row>
    <row r="21" spans="1:6" ht="12.75">
      <c r="A21" s="2" t="s">
        <v>22</v>
      </c>
      <c r="B21" s="4">
        <f>D6</f>
        <v>0</v>
      </c>
      <c r="C21" s="3">
        <v>103.8</v>
      </c>
      <c r="D21" s="5">
        <f>B21*C21</f>
        <v>0</v>
      </c>
      <c r="E21" s="3">
        <v>11.2</v>
      </c>
      <c r="F21" s="5">
        <f>B21*E21</f>
        <v>0</v>
      </c>
    </row>
    <row r="23" spans="1:6" ht="12.75">
      <c r="A23" s="2" t="s">
        <v>20</v>
      </c>
      <c r="B23" s="20">
        <f>INT(SUM(B18+B20+B21))</f>
        <v>865</v>
      </c>
      <c r="C23" s="12">
        <f>D23/B23</f>
        <v>103.9</v>
      </c>
      <c r="D23" s="3">
        <f>SUM(D18+D20+D21)</f>
        <v>89873.5</v>
      </c>
      <c r="E23" s="18">
        <f>F23/B23</f>
        <v>0</v>
      </c>
      <c r="F23" s="5">
        <f>SUM(F18+F20+F21)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G6" sqref="G6"/>
    </sheetView>
  </sheetViews>
  <sheetFormatPr defaultColWidth="9.140625" defaultRowHeight="12.75"/>
  <sheetData>
    <row r="2" spans="1:4" ht="12.75">
      <c r="A2" t="s">
        <v>14</v>
      </c>
      <c r="D2" t="s">
        <v>16</v>
      </c>
    </row>
    <row r="4" spans="1:5" ht="12.75">
      <c r="A4" t="s">
        <v>1</v>
      </c>
      <c r="B4" t="s">
        <v>15</v>
      </c>
      <c r="D4" t="s">
        <v>1</v>
      </c>
      <c r="E4" t="s">
        <v>17</v>
      </c>
    </row>
    <row r="5" spans="1:5" ht="12.75">
      <c r="A5">
        <v>95.5</v>
      </c>
      <c r="B5">
        <v>920</v>
      </c>
      <c r="D5">
        <v>95.5</v>
      </c>
      <c r="E5">
        <v>1</v>
      </c>
    </row>
    <row r="6" spans="1:5" ht="12.75">
      <c r="A6">
        <v>95.5</v>
      </c>
      <c r="B6">
        <v>1275</v>
      </c>
      <c r="D6">
        <v>98</v>
      </c>
      <c r="E6">
        <v>2.6</v>
      </c>
    </row>
    <row r="7" spans="1:5" ht="12.75">
      <c r="A7">
        <v>96.5</v>
      </c>
      <c r="B7">
        <v>1370</v>
      </c>
      <c r="D7">
        <v>102</v>
      </c>
      <c r="E7">
        <v>1.2</v>
      </c>
    </row>
    <row r="8" spans="1:5" ht="12.75">
      <c r="A8">
        <v>100</v>
      </c>
      <c r="B8">
        <v>1370</v>
      </c>
      <c r="D8">
        <v>102</v>
      </c>
      <c r="E8">
        <v>-0.5</v>
      </c>
    </row>
    <row r="9" spans="1:5" ht="12.75">
      <c r="A9">
        <v>102</v>
      </c>
      <c r="B9">
        <v>1175</v>
      </c>
      <c r="D9">
        <v>98</v>
      </c>
      <c r="E9">
        <v>-2.2</v>
      </c>
    </row>
    <row r="10" spans="1:5" ht="12.75">
      <c r="A10">
        <v>102</v>
      </c>
      <c r="B10">
        <v>920</v>
      </c>
      <c r="D10">
        <v>97</v>
      </c>
      <c r="E10">
        <v>-2.2</v>
      </c>
    </row>
    <row r="11" spans="1:5" ht="12.75">
      <c r="A11">
        <v>95.5</v>
      </c>
      <c r="B11">
        <v>920</v>
      </c>
      <c r="D11">
        <v>95.5</v>
      </c>
      <c r="E11">
        <v>-0.8</v>
      </c>
    </row>
    <row r="12" spans="4:5" ht="12.75">
      <c r="D12">
        <v>95.5</v>
      </c>
      <c r="E12">
        <v>1</v>
      </c>
    </row>
    <row r="13" spans="1:2" ht="12.75">
      <c r="A13" s="1">
        <f>'Weight and Balance'!C18</f>
        <v>103.9</v>
      </c>
      <c r="B13">
        <f>'Weight and Balance'!B18</f>
        <v>865</v>
      </c>
    </row>
    <row r="14" spans="1:5" ht="12.75">
      <c r="A14" s="1">
        <f>'Weight and Balance'!C23</f>
        <v>103.9</v>
      </c>
      <c r="B14">
        <f>'Weight and Balance'!B23</f>
        <v>865</v>
      </c>
      <c r="D14" s="1">
        <f>'Weight and Balance'!C18</f>
        <v>103.9</v>
      </c>
      <c r="E14">
        <f>'Weight and Balance'!E18</f>
        <v>0</v>
      </c>
    </row>
    <row r="15" spans="4:5" ht="12.75">
      <c r="D15" s="1">
        <f>'Weight and Balance'!C23</f>
        <v>103.9</v>
      </c>
      <c r="E15">
        <f>'Weight and Balance'!E23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Christchurch Helicopters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Alex Strassel</cp:lastModifiedBy>
  <cp:lastPrinted>2006-01-28T13:43:49Z</cp:lastPrinted>
  <dcterms:created xsi:type="dcterms:W3CDTF">2004-07-29T21:16:08Z</dcterms:created>
  <dcterms:modified xsi:type="dcterms:W3CDTF">2017-12-06T09:01:18Z</dcterms:modified>
  <cp:category/>
  <cp:version/>
  <cp:contentType/>
  <cp:contentStatus/>
</cp:coreProperties>
</file>